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'Sheet1'!$A$1:$Z$27</definedName>
  </definedNames>
  <calcPr fullCalcOnLoad="1"/>
</workbook>
</file>

<file path=xl/sharedStrings.xml><?xml version="1.0" encoding="utf-8"?>
<sst xmlns="http://schemas.openxmlformats.org/spreadsheetml/2006/main" count="69" uniqueCount="64">
  <si>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</si>
  <si>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</si>
  <si>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</si>
  <si>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</si>
  <si>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</si>
  <si>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</si>
  <si>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</si>
  <si>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</si>
  <si>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</si>
  <si>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 xml:space="preserve">ENG. SHUNTING CH </t>
  </si>
  <si>
    <t>2% on Royalty towards NMET Fund</t>
  </si>
  <si>
    <t>Pre-weighbin charges/  Facility ch.</t>
  </si>
  <si>
    <t>E-sale ser.tax (1.5%)</t>
  </si>
  <si>
    <t>GST Compensation Cess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</si>
  <si>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</si>
  <si>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</si>
  <si>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</si>
  <si>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</si>
  <si>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</si>
  <si>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</si>
  <si>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</si>
  <si>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</si>
  <si>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</si>
  <si>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Addl.Crushing Chgs</t>
  </si>
  <si>
    <t>Help document to calculate total price of coal per tonne  by inserting the bid price .</t>
  </si>
  <si>
    <t>30% on Royalty towards DMFT</t>
  </si>
  <si>
    <t>* You are requested to make payment after rounding off to the next digit.  For example Rs. 4047.141 shall be rounded off to Rs.4047.20</t>
  </si>
  <si>
    <t>KOYAGUDEM OC II (YELLANDU)</t>
  </si>
  <si>
    <t>G9-ROM</t>
  </si>
  <si>
    <t>G8-ROM</t>
  </si>
  <si>
    <t>SRP-1 (SRIRAMPUR)</t>
  </si>
  <si>
    <t>KK-1 (MANDAMARRI)</t>
  </si>
  <si>
    <t>G7-ROM</t>
  </si>
  <si>
    <t>G14-CRR</t>
  </si>
  <si>
    <t>SHANTHI KHANI (MANDAMARRII)</t>
  </si>
  <si>
    <t>G8-CRR</t>
  </si>
  <si>
    <t>RK-6 (SRIRAMPUR)</t>
  </si>
  <si>
    <t>KCHP LINE IV (MANUGURU)</t>
  </si>
  <si>
    <t>G7-CRR</t>
  </si>
  <si>
    <t>IK OC (SRIRAMPUR)</t>
  </si>
  <si>
    <t>G11-CRR</t>
  </si>
  <si>
    <t>JVR OC 2 (SATHUPALLI)</t>
  </si>
  <si>
    <t>G15-RND</t>
  </si>
  <si>
    <t>JK5 OC (YELLANDU)</t>
  </si>
  <si>
    <t>Corpus CMPS 1998</t>
  </si>
  <si>
    <t>G9-CRR</t>
  </si>
  <si>
    <t>G13-CRR</t>
  </si>
  <si>
    <t>G6-CRR</t>
  </si>
  <si>
    <t>RK-5 (SRIRAMPUR)</t>
  </si>
  <si>
    <t>IK-1A (SRIRAMPUR)</t>
  </si>
  <si>
    <t>G7-RND</t>
  </si>
  <si>
    <t>G10-ROM</t>
  </si>
  <si>
    <t>KONDAPUR UG (MANUGUR)</t>
  </si>
  <si>
    <t>RCHP (KOTHAGUDEM)</t>
  </si>
  <si>
    <t>SRP OC (SRIRAMPUR)</t>
  </si>
  <si>
    <t>KHAIRGURA OC (BELLAMPALLI)</t>
  </si>
  <si>
    <t>G13-ROM</t>
  </si>
  <si>
    <t>MNG OC II Extn. PH2  (OC-IV) (MANUGURU)</t>
  </si>
  <si>
    <t>Value with 1% TCS for traders (outside the state)</t>
  </si>
  <si>
    <t>KASIPET (MANDAMARRI)</t>
  </si>
  <si>
    <t>GDK 7 LEP                                             ( GODAVARI KHANI)</t>
  </si>
  <si>
    <t>GDK OC 3                                         (GODAVARI KHANI)</t>
  </si>
  <si>
    <t>E-AUCTION DATE : 27.04.2021 by MSTC Ltd.</t>
  </si>
  <si>
    <t>Value with 1% TCS for traders (within the state)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</si>
</sst>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2" fontId="2" fillId="33" borderId="18" xfId="0" applyNumberFormat="1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34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vertical="center" wrapText="1"/>
    </xf>
    <xf numFmtId="2" fontId="2" fillId="33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5" fillId="34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vertical="center"/>
    </xf>
    <xf numFmtId="2" fontId="2" fillId="0" borderId="17" xfId="0" applyNumberFormat="1" applyFont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2" fillId="0" borderId="19" xfId="0" applyFont="1" applyBorder="1" applyAlignment="1">
      <alignment wrapText="1"/>
    </xf>
    <xf numFmtId="0" fontId="42" fillId="0" borderId="19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wrapText="1"/>
    </xf>
    <xf numFmtId="2" fontId="2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view="pageBreakPreview" zoomScale="85" zoomScaleSheetLayoutView="85" workbookViewId="0" topLeftCell="G1">
      <pane xSplit="21210" topLeftCell="AA1" activePane="topLeft" state="split"/>
      <selection pane="topLeft" activeCell="W5" sqref="W5"/>
      <selection pane="topRight" activeCell="AA4" sqref="AA4"/>
    </sheetView>
  </sheetViews>
  <sheetFormatPr defaultColWidth="9.140625" defaultRowHeight="12.75"/>
  <cols>
    <col min="1" max="1" width="4.8515625" style="22" customWidth="1"/>
    <col min="2" max="2" width="30.28125" style="20" customWidth="1"/>
    <col min="3" max="3" width="11.140625" style="21" customWidth="1"/>
    <col min="4" max="4" width="10.57421875" style="21" customWidth="1"/>
    <col min="5" max="5" width="10.140625" style="26" customWidth="1"/>
    <col min="6" max="6" width="8.57421875" style="6" bestFit="1" customWidth="1"/>
    <col min="7" max="7" width="11.8515625" style="6" bestFit="1" customWidth="1"/>
    <col min="8" max="8" width="8.7109375" style="6" bestFit="1" customWidth="1"/>
    <col min="9" max="9" width="6.57421875" style="6" bestFit="1" customWidth="1"/>
    <col min="10" max="10" width="9.7109375" style="6" bestFit="1" customWidth="1"/>
    <col min="11" max="11" width="7.7109375" style="6" bestFit="1" customWidth="1"/>
    <col min="12" max="12" width="10.8515625" style="5" bestFit="1" customWidth="1"/>
    <col min="13" max="13" width="7.421875" style="6" bestFit="1" customWidth="1"/>
    <col min="14" max="14" width="8.00390625" style="6" bestFit="1" customWidth="1"/>
    <col min="15" max="15" width="7.8515625" style="23" bestFit="1" customWidth="1"/>
    <col min="16" max="17" width="8.8515625" style="6" bestFit="1" customWidth="1"/>
    <col min="18" max="18" width="8.8515625" style="7" bestFit="1" customWidth="1"/>
    <col min="19" max="19" width="10.00390625" style="5" bestFit="1" customWidth="1"/>
    <col min="20" max="20" width="7.7109375" style="23" bestFit="1" customWidth="1"/>
    <col min="21" max="21" width="13.57421875" style="33" bestFit="1" customWidth="1"/>
    <col min="22" max="22" width="11.57421875" style="33" customWidth="1"/>
    <col min="23" max="23" width="13.28125" style="33" customWidth="1"/>
    <col min="24" max="24" width="10.140625" style="35" bestFit="1" customWidth="1"/>
    <col min="25" max="25" width="13.7109375" style="36" customWidth="1"/>
    <col min="26" max="26" width="13.8515625" style="34" customWidth="1"/>
    <col min="27" max="27" width="10.7109375" style="6" bestFit="1" customWidth="1"/>
    <col min="28" max="28" width="21.8515625" style="6" customWidth="1"/>
    <col min="29" max="16384" width="9.140625" style="6" customWidth="1"/>
  </cols>
  <sheetData>
    <row r="1" spans="1:4" ht="15.75">
      <c r="A1" s="1" t="s">
        <v>62</v>
      </c>
      <c r="B1" s="2"/>
      <c r="C1" s="3"/>
      <c r="D1" s="4"/>
    </row>
    <row r="2" spans="1:25" ht="15.75">
      <c r="A2" s="8" t="s">
        <v>24</v>
      </c>
      <c r="B2" s="9"/>
      <c r="C2" s="10"/>
      <c r="D2" s="10"/>
      <c r="E2" s="27"/>
      <c r="F2" s="11"/>
      <c r="G2" s="11"/>
      <c r="H2" s="11"/>
      <c r="I2" s="12"/>
      <c r="J2" s="13"/>
      <c r="Y2" s="36" t="s">
        <v>8</v>
      </c>
    </row>
    <row r="3" spans="1:10" ht="15.75">
      <c r="A3" s="14" t="s">
        <v>3</v>
      </c>
      <c r="B3" s="15"/>
      <c r="C3" s="16"/>
      <c r="D3" s="16"/>
      <c r="E3" s="28"/>
      <c r="F3" s="17"/>
      <c r="G3" s="17"/>
      <c r="H3" s="17"/>
      <c r="I3" s="18"/>
      <c r="J3" s="13"/>
    </row>
    <row r="4" spans="1:26" ht="100.5" customHeight="1" thickBot="1">
      <c r="A4" s="60" t="s">
        <v>6</v>
      </c>
      <c r="B4" s="47" t="s">
        <v>7</v>
      </c>
      <c r="C4" s="61" t="s">
        <v>0</v>
      </c>
      <c r="D4" s="61" t="s">
        <v>4</v>
      </c>
      <c r="E4" s="25" t="s">
        <v>5</v>
      </c>
      <c r="F4" s="24" t="s">
        <v>22</v>
      </c>
      <c r="G4" s="24" t="s">
        <v>23</v>
      </c>
      <c r="H4" s="24" t="s">
        <v>9</v>
      </c>
      <c r="I4" s="24" t="s">
        <v>20</v>
      </c>
      <c r="J4" s="24" t="s">
        <v>11</v>
      </c>
      <c r="K4" s="24" t="s">
        <v>19</v>
      </c>
      <c r="L4" s="24" t="s">
        <v>21</v>
      </c>
      <c r="M4" s="24" t="s">
        <v>1</v>
      </c>
      <c r="N4" s="24" t="s">
        <v>44</v>
      </c>
      <c r="O4" s="31" t="s">
        <v>12</v>
      </c>
      <c r="P4" s="24" t="s">
        <v>10</v>
      </c>
      <c r="Q4" s="24" t="s">
        <v>25</v>
      </c>
      <c r="R4" s="38" t="s">
        <v>2</v>
      </c>
      <c r="S4" s="24" t="s">
        <v>13</v>
      </c>
      <c r="T4" s="39" t="s">
        <v>14</v>
      </c>
      <c r="U4" s="39" t="s">
        <v>15</v>
      </c>
      <c r="V4" s="40" t="s">
        <v>16</v>
      </c>
      <c r="W4" s="40" t="s">
        <v>63</v>
      </c>
      <c r="X4" s="24" t="s">
        <v>17</v>
      </c>
      <c r="Y4" s="41" t="s">
        <v>18</v>
      </c>
      <c r="Z4" s="42" t="s">
        <v>58</v>
      </c>
    </row>
    <row r="5" spans="1:26" ht="30" customHeight="1" thickBot="1">
      <c r="A5" s="62">
        <v>1</v>
      </c>
      <c r="B5" s="76" t="s">
        <v>52</v>
      </c>
      <c r="C5" s="77" t="s">
        <v>47</v>
      </c>
      <c r="D5" s="77">
        <v>3860</v>
      </c>
      <c r="E5" s="66">
        <f>D5*14%</f>
        <v>540.4000000000001</v>
      </c>
      <c r="F5" s="67">
        <v>8</v>
      </c>
      <c r="G5" s="66">
        <v>0</v>
      </c>
      <c r="H5" s="66">
        <v>0</v>
      </c>
      <c r="I5" s="31">
        <v>61</v>
      </c>
      <c r="J5" s="67">
        <v>0</v>
      </c>
      <c r="K5" s="49">
        <v>0</v>
      </c>
      <c r="L5" s="31">
        <v>319</v>
      </c>
      <c r="M5" s="72">
        <v>10</v>
      </c>
      <c r="N5" s="49">
        <v>10</v>
      </c>
      <c r="O5" s="49">
        <f aca="true" t="shared" si="0" ref="O5:O17">D5*1.5%</f>
        <v>57.9</v>
      </c>
      <c r="P5" s="49">
        <f aca="true" t="shared" si="1" ref="P5:P17">E5*2%</f>
        <v>10.808000000000002</v>
      </c>
      <c r="Q5" s="49">
        <f aca="true" t="shared" si="2" ref="Q5:Q17">E5*30%</f>
        <v>162.12000000000003</v>
      </c>
      <c r="R5" s="49">
        <f aca="true" t="shared" si="3" ref="R5:R17">SUM(D5:Q5)</f>
        <v>5039.227999999999</v>
      </c>
      <c r="S5" s="72">
        <v>400</v>
      </c>
      <c r="T5" s="68">
        <f aca="true" t="shared" si="4" ref="T5:T11">R5*2.5%</f>
        <v>125.98069999999998</v>
      </c>
      <c r="U5" s="68">
        <f aca="true" t="shared" si="5" ref="U5:U11">R5*2.5%</f>
        <v>125.98069999999998</v>
      </c>
      <c r="V5" s="69">
        <f aca="true" t="shared" si="6" ref="V5:V11">SUM(R5:U5)</f>
        <v>5691.189399999999</v>
      </c>
      <c r="W5" s="69">
        <f>V5*101%</f>
        <v>5748.101293999999</v>
      </c>
      <c r="X5" s="68">
        <f aca="true" t="shared" si="7" ref="X5:X11">R5*5%</f>
        <v>251.96139999999997</v>
      </c>
      <c r="Y5" s="46">
        <f>R5+S5+X5</f>
        <v>5691.189399999999</v>
      </c>
      <c r="Z5" s="45">
        <f aca="true" t="shared" si="8" ref="Z5:Z20">Y5*101%</f>
        <v>5748.101293999999</v>
      </c>
    </row>
    <row r="6" spans="1:26" s="71" customFormat="1" ht="28.5" customHeight="1" thickBot="1">
      <c r="A6" s="62">
        <v>2</v>
      </c>
      <c r="B6" s="78" t="s">
        <v>31</v>
      </c>
      <c r="C6" s="79" t="s">
        <v>32</v>
      </c>
      <c r="D6" s="79">
        <v>3430</v>
      </c>
      <c r="E6" s="65">
        <f>D6*14%</f>
        <v>480.20000000000005</v>
      </c>
      <c r="F6" s="55">
        <v>0</v>
      </c>
      <c r="G6" s="30">
        <v>0</v>
      </c>
      <c r="H6" s="30">
        <v>0</v>
      </c>
      <c r="I6" s="31">
        <v>61</v>
      </c>
      <c r="J6" s="31">
        <v>0</v>
      </c>
      <c r="K6" s="31">
        <v>0</v>
      </c>
      <c r="L6" s="31">
        <v>319</v>
      </c>
      <c r="M6" s="31">
        <v>10</v>
      </c>
      <c r="N6" s="31">
        <v>10</v>
      </c>
      <c r="O6" s="31">
        <f t="shared" si="0"/>
        <v>51.449999999999996</v>
      </c>
      <c r="P6" s="31">
        <f t="shared" si="1"/>
        <v>9.604000000000001</v>
      </c>
      <c r="Q6" s="31">
        <f t="shared" si="2"/>
        <v>144.06</v>
      </c>
      <c r="R6" s="31">
        <f t="shared" si="3"/>
        <v>4515.314</v>
      </c>
      <c r="S6" s="32">
        <v>400</v>
      </c>
      <c r="T6" s="43">
        <f>R6*2.5%</f>
        <v>112.88285000000002</v>
      </c>
      <c r="U6" s="43">
        <f>R6*2.5%</f>
        <v>112.88285000000002</v>
      </c>
      <c r="V6" s="44">
        <f>SUM(R6:U6)</f>
        <v>5141.0797</v>
      </c>
      <c r="W6" s="69">
        <f aca="true" t="shared" si="9" ref="W6:W23">V6*101%</f>
        <v>5192.490497000001</v>
      </c>
      <c r="X6" s="32">
        <f>R6*5%</f>
        <v>225.76570000000004</v>
      </c>
      <c r="Y6" s="46">
        <f>R6+S6+X6</f>
        <v>5141.0797</v>
      </c>
      <c r="Z6" s="45">
        <f t="shared" si="8"/>
        <v>5192.490497000001</v>
      </c>
    </row>
    <row r="7" spans="1:26" ht="28.5" customHeight="1" thickBot="1">
      <c r="A7" s="62">
        <v>3</v>
      </c>
      <c r="B7" s="78" t="s">
        <v>39</v>
      </c>
      <c r="C7" s="79" t="s">
        <v>32</v>
      </c>
      <c r="D7" s="79">
        <v>4030</v>
      </c>
      <c r="E7" s="65">
        <f aca="true" t="shared" si="10" ref="E7:E16">D7*14%</f>
        <v>564.2</v>
      </c>
      <c r="F7" s="55">
        <v>0</v>
      </c>
      <c r="G7" s="30">
        <v>0</v>
      </c>
      <c r="H7" s="30">
        <v>0</v>
      </c>
      <c r="I7" s="31">
        <v>61</v>
      </c>
      <c r="J7" s="31">
        <v>0</v>
      </c>
      <c r="K7" s="31">
        <v>0</v>
      </c>
      <c r="L7" s="31">
        <v>319</v>
      </c>
      <c r="M7" s="31">
        <v>10</v>
      </c>
      <c r="N7" s="31">
        <v>10</v>
      </c>
      <c r="O7" s="31">
        <f t="shared" si="0"/>
        <v>60.449999999999996</v>
      </c>
      <c r="P7" s="31">
        <f t="shared" si="1"/>
        <v>11.284</v>
      </c>
      <c r="Q7" s="31">
        <f t="shared" si="2"/>
        <v>169.26000000000002</v>
      </c>
      <c r="R7" s="31">
        <f t="shared" si="3"/>
        <v>5235.1939999999995</v>
      </c>
      <c r="S7" s="32">
        <v>400</v>
      </c>
      <c r="T7" s="43">
        <f t="shared" si="4"/>
        <v>130.87985</v>
      </c>
      <c r="U7" s="43">
        <f t="shared" si="5"/>
        <v>130.87985</v>
      </c>
      <c r="V7" s="44">
        <f t="shared" si="6"/>
        <v>5896.9537</v>
      </c>
      <c r="W7" s="69">
        <f t="shared" si="9"/>
        <v>5955.923237</v>
      </c>
      <c r="X7" s="32">
        <f t="shared" si="7"/>
        <v>261.7597</v>
      </c>
      <c r="Y7" s="46">
        <f>R7+S7+X7</f>
        <v>5896.953699999999</v>
      </c>
      <c r="Z7" s="45">
        <f t="shared" si="8"/>
        <v>5955.923236999999</v>
      </c>
    </row>
    <row r="8" spans="1:26" s="19" customFormat="1" ht="25.5" customHeight="1" thickBot="1">
      <c r="A8" s="62">
        <v>4</v>
      </c>
      <c r="B8" s="78" t="s">
        <v>37</v>
      </c>
      <c r="C8" s="79" t="s">
        <v>38</v>
      </c>
      <c r="D8" s="84">
        <v>3510</v>
      </c>
      <c r="E8" s="65">
        <f>D8*14%</f>
        <v>491.40000000000003</v>
      </c>
      <c r="F8" s="55">
        <v>0</v>
      </c>
      <c r="G8" s="30">
        <v>0</v>
      </c>
      <c r="H8" s="30">
        <v>0</v>
      </c>
      <c r="I8" s="31">
        <v>61</v>
      </c>
      <c r="J8" s="31">
        <v>60</v>
      </c>
      <c r="K8" s="31">
        <v>45</v>
      </c>
      <c r="L8" s="31">
        <v>319</v>
      </c>
      <c r="M8" s="31">
        <v>10</v>
      </c>
      <c r="N8" s="31">
        <v>10</v>
      </c>
      <c r="O8" s="31">
        <f>D8*1.5%</f>
        <v>52.65</v>
      </c>
      <c r="P8" s="31">
        <f>E8*2%</f>
        <v>9.828000000000001</v>
      </c>
      <c r="Q8" s="31">
        <f>E8*30%</f>
        <v>147.42000000000002</v>
      </c>
      <c r="R8" s="31">
        <f>SUM(D8:Q8)</f>
        <v>4716.298</v>
      </c>
      <c r="S8" s="32">
        <v>400</v>
      </c>
      <c r="T8" s="43">
        <f>R8*2.5%</f>
        <v>117.90745</v>
      </c>
      <c r="U8" s="43">
        <f>R8*2.5%</f>
        <v>117.90745</v>
      </c>
      <c r="V8" s="44">
        <f>SUM(R8:U8)</f>
        <v>5352.112899999999</v>
      </c>
      <c r="W8" s="69">
        <f t="shared" si="9"/>
        <v>5405.634028999999</v>
      </c>
      <c r="X8" s="32">
        <f>R8*5%</f>
        <v>235.8149</v>
      </c>
      <c r="Y8" s="46">
        <f>R8+S8+X8</f>
        <v>5352.1129</v>
      </c>
      <c r="Z8" s="45">
        <f t="shared" si="8"/>
        <v>5405.634029</v>
      </c>
    </row>
    <row r="9" spans="1:27" s="71" customFormat="1" ht="25.5" customHeight="1" thickBot="1">
      <c r="A9" s="62">
        <v>5</v>
      </c>
      <c r="B9" s="78" t="s">
        <v>53</v>
      </c>
      <c r="C9" s="79" t="s">
        <v>50</v>
      </c>
      <c r="D9" s="84">
        <v>3650</v>
      </c>
      <c r="E9" s="65">
        <f t="shared" si="10"/>
        <v>511.00000000000006</v>
      </c>
      <c r="F9" s="55">
        <v>0</v>
      </c>
      <c r="G9" s="85">
        <v>0</v>
      </c>
      <c r="H9" s="30">
        <v>0</v>
      </c>
      <c r="I9" s="31">
        <v>61</v>
      </c>
      <c r="J9" s="30">
        <v>0</v>
      </c>
      <c r="K9" s="31">
        <v>83</v>
      </c>
      <c r="L9" s="31">
        <v>319</v>
      </c>
      <c r="M9" s="48">
        <v>10</v>
      </c>
      <c r="N9" s="31">
        <v>10</v>
      </c>
      <c r="O9" s="31">
        <f t="shared" si="0"/>
        <v>54.75</v>
      </c>
      <c r="P9" s="31">
        <f t="shared" si="1"/>
        <v>10.22</v>
      </c>
      <c r="Q9" s="31">
        <f t="shared" si="2"/>
        <v>153.3</v>
      </c>
      <c r="R9" s="48">
        <f>SUM(D9:Q9)</f>
        <v>4862.27</v>
      </c>
      <c r="S9" s="32">
        <v>400</v>
      </c>
      <c r="T9" s="48">
        <f t="shared" si="4"/>
        <v>121.55675000000002</v>
      </c>
      <c r="U9" s="48">
        <f t="shared" si="5"/>
        <v>121.55675000000002</v>
      </c>
      <c r="V9" s="51">
        <f t="shared" si="6"/>
        <v>5505.3835</v>
      </c>
      <c r="W9" s="69">
        <f t="shared" si="9"/>
        <v>5560.437335</v>
      </c>
      <c r="X9" s="31">
        <f t="shared" si="7"/>
        <v>243.11350000000004</v>
      </c>
      <c r="Y9" s="52">
        <f>R9+S9+X9</f>
        <v>5505.383500000001</v>
      </c>
      <c r="Z9" s="45">
        <f t="shared" si="8"/>
        <v>5560.4373350000005</v>
      </c>
      <c r="AA9" s="70"/>
    </row>
    <row r="10" spans="1:26" ht="25.5" customHeight="1" thickBot="1">
      <c r="A10" s="62">
        <v>6</v>
      </c>
      <c r="B10" s="78" t="s">
        <v>54</v>
      </c>
      <c r="C10" s="79" t="s">
        <v>50</v>
      </c>
      <c r="D10" s="84">
        <v>3650</v>
      </c>
      <c r="E10" s="65">
        <f t="shared" si="10"/>
        <v>511.00000000000006</v>
      </c>
      <c r="F10" s="55">
        <v>0</v>
      </c>
      <c r="G10" s="85">
        <v>0</v>
      </c>
      <c r="H10" s="30">
        <v>0</v>
      </c>
      <c r="I10" s="31">
        <v>61</v>
      </c>
      <c r="J10" s="30">
        <v>60</v>
      </c>
      <c r="K10" s="31">
        <v>0</v>
      </c>
      <c r="L10" s="31">
        <v>319</v>
      </c>
      <c r="M10" s="48">
        <v>10</v>
      </c>
      <c r="N10" s="31">
        <v>10</v>
      </c>
      <c r="O10" s="31">
        <f t="shared" si="0"/>
        <v>54.75</v>
      </c>
      <c r="P10" s="31">
        <f t="shared" si="1"/>
        <v>10.22</v>
      </c>
      <c r="Q10" s="31">
        <f t="shared" si="2"/>
        <v>153.3</v>
      </c>
      <c r="R10" s="48">
        <f t="shared" si="3"/>
        <v>4839.27</v>
      </c>
      <c r="S10" s="50">
        <v>400</v>
      </c>
      <c r="T10" s="48">
        <f t="shared" si="4"/>
        <v>120.98175000000002</v>
      </c>
      <c r="U10" s="48">
        <f t="shared" si="5"/>
        <v>120.98175000000002</v>
      </c>
      <c r="V10" s="51">
        <f t="shared" si="6"/>
        <v>5481.2335</v>
      </c>
      <c r="W10" s="69">
        <f t="shared" si="9"/>
        <v>5536.045835</v>
      </c>
      <c r="X10" s="31">
        <f t="shared" si="7"/>
        <v>241.96350000000004</v>
      </c>
      <c r="Y10" s="52">
        <f>R10+S10+X10</f>
        <v>5481.2335</v>
      </c>
      <c r="Z10" s="45">
        <f t="shared" si="8"/>
        <v>5536.045835</v>
      </c>
    </row>
    <row r="11" spans="1:26" ht="30" customHeight="1" thickBot="1">
      <c r="A11" s="62">
        <v>7</v>
      </c>
      <c r="B11" s="78" t="s">
        <v>49</v>
      </c>
      <c r="C11" s="79" t="s">
        <v>50</v>
      </c>
      <c r="D11" s="84">
        <v>3650</v>
      </c>
      <c r="E11" s="65">
        <f t="shared" si="10"/>
        <v>511.00000000000006</v>
      </c>
      <c r="F11" s="56">
        <v>0</v>
      </c>
      <c r="G11" s="85">
        <v>0</v>
      </c>
      <c r="H11" s="30">
        <v>0</v>
      </c>
      <c r="I11" s="31">
        <v>61</v>
      </c>
      <c r="J11" s="30">
        <v>0</v>
      </c>
      <c r="K11" s="31">
        <v>0</v>
      </c>
      <c r="L11" s="31">
        <v>319</v>
      </c>
      <c r="M11" s="53">
        <v>10</v>
      </c>
      <c r="N11" s="31">
        <v>10</v>
      </c>
      <c r="O11" s="49">
        <f t="shared" si="0"/>
        <v>54.75</v>
      </c>
      <c r="P11" s="49">
        <f t="shared" si="1"/>
        <v>10.22</v>
      </c>
      <c r="Q11" s="49">
        <f t="shared" si="2"/>
        <v>153.3</v>
      </c>
      <c r="R11" s="53">
        <f t="shared" si="3"/>
        <v>4779.27</v>
      </c>
      <c r="S11" s="53">
        <v>400</v>
      </c>
      <c r="T11" s="53">
        <f t="shared" si="4"/>
        <v>119.48175000000002</v>
      </c>
      <c r="U11" s="53">
        <f t="shared" si="5"/>
        <v>119.48175000000002</v>
      </c>
      <c r="V11" s="54">
        <f t="shared" si="6"/>
        <v>5418.2335</v>
      </c>
      <c r="W11" s="69">
        <f t="shared" si="9"/>
        <v>5472.415835000001</v>
      </c>
      <c r="X11" s="49">
        <f t="shared" si="7"/>
        <v>238.96350000000004</v>
      </c>
      <c r="Y11" s="52">
        <f>R11+S11+X11</f>
        <v>5418.2335</v>
      </c>
      <c r="Z11" s="45">
        <f t="shared" si="8"/>
        <v>5472.415835000001</v>
      </c>
    </row>
    <row r="12" spans="1:26" ht="30" customHeight="1" thickBot="1">
      <c r="A12" s="62">
        <v>8</v>
      </c>
      <c r="B12" s="78" t="s">
        <v>30</v>
      </c>
      <c r="C12" s="79" t="s">
        <v>29</v>
      </c>
      <c r="D12" s="84">
        <v>3130</v>
      </c>
      <c r="E12" s="65">
        <f t="shared" si="10"/>
        <v>438.20000000000005</v>
      </c>
      <c r="F12" s="56">
        <v>0</v>
      </c>
      <c r="G12" s="85">
        <v>0</v>
      </c>
      <c r="H12" s="30">
        <v>0</v>
      </c>
      <c r="I12" s="31">
        <v>61</v>
      </c>
      <c r="J12" s="30">
        <v>0</v>
      </c>
      <c r="K12" s="31">
        <v>0</v>
      </c>
      <c r="L12" s="31">
        <v>319</v>
      </c>
      <c r="M12" s="53">
        <v>10</v>
      </c>
      <c r="N12" s="31">
        <v>10</v>
      </c>
      <c r="O12" s="49">
        <f t="shared" si="0"/>
        <v>46.949999999999996</v>
      </c>
      <c r="P12" s="49">
        <f t="shared" si="1"/>
        <v>8.764000000000001</v>
      </c>
      <c r="Q12" s="49">
        <f t="shared" si="2"/>
        <v>131.46</v>
      </c>
      <c r="R12" s="53">
        <f t="shared" si="3"/>
        <v>4155.374</v>
      </c>
      <c r="S12" s="53">
        <v>400</v>
      </c>
      <c r="T12" s="53">
        <f aca="true" t="shared" si="11" ref="T12:T23">R12*2.5%</f>
        <v>103.88435</v>
      </c>
      <c r="U12" s="53">
        <f aca="true" t="shared" si="12" ref="U12:U23">R12*2.5%</f>
        <v>103.88435</v>
      </c>
      <c r="V12" s="54">
        <f aca="true" t="shared" si="13" ref="V12:V23">SUM(R12:U12)</f>
        <v>4763.1427</v>
      </c>
      <c r="W12" s="69">
        <f t="shared" si="9"/>
        <v>4810.774127000001</v>
      </c>
      <c r="X12" s="49">
        <f aca="true" t="shared" si="14" ref="X12:X23">R12*5%</f>
        <v>207.7687</v>
      </c>
      <c r="Y12" s="52">
        <f>R12+S12+X12</f>
        <v>4763.142699999999</v>
      </c>
      <c r="Z12" s="45">
        <f t="shared" si="8"/>
        <v>4810.774127</v>
      </c>
    </row>
    <row r="13" spans="1:26" ht="30" customHeight="1" thickBot="1">
      <c r="A13" s="62">
        <v>9</v>
      </c>
      <c r="B13" s="78" t="s">
        <v>59</v>
      </c>
      <c r="C13" s="79" t="s">
        <v>29</v>
      </c>
      <c r="D13" s="84">
        <v>3130</v>
      </c>
      <c r="E13" s="65">
        <f t="shared" si="10"/>
        <v>438.20000000000005</v>
      </c>
      <c r="F13" s="56">
        <v>0</v>
      </c>
      <c r="G13" s="85">
        <v>0</v>
      </c>
      <c r="H13" s="30">
        <v>0</v>
      </c>
      <c r="I13" s="31">
        <v>61</v>
      </c>
      <c r="J13" s="30">
        <v>0</v>
      </c>
      <c r="K13" s="31">
        <v>0</v>
      </c>
      <c r="L13" s="31">
        <v>319</v>
      </c>
      <c r="M13" s="53">
        <v>10</v>
      </c>
      <c r="N13" s="31">
        <v>10</v>
      </c>
      <c r="O13" s="49">
        <f t="shared" si="0"/>
        <v>46.949999999999996</v>
      </c>
      <c r="P13" s="49">
        <f t="shared" si="1"/>
        <v>8.764000000000001</v>
      </c>
      <c r="Q13" s="49">
        <f t="shared" si="2"/>
        <v>131.46</v>
      </c>
      <c r="R13" s="53">
        <f t="shared" si="3"/>
        <v>4155.374</v>
      </c>
      <c r="S13" s="53">
        <v>400</v>
      </c>
      <c r="T13" s="53">
        <f t="shared" si="11"/>
        <v>103.88435</v>
      </c>
      <c r="U13" s="53">
        <f t="shared" si="12"/>
        <v>103.88435</v>
      </c>
      <c r="V13" s="54">
        <f t="shared" si="13"/>
        <v>4763.1427</v>
      </c>
      <c r="W13" s="69">
        <f t="shared" si="9"/>
        <v>4810.774127000001</v>
      </c>
      <c r="X13" s="49">
        <f t="shared" si="14"/>
        <v>207.7687</v>
      </c>
      <c r="Y13" s="52">
        <f>R13+S13+X13</f>
        <v>4763.142699999999</v>
      </c>
      <c r="Z13" s="45">
        <f t="shared" si="8"/>
        <v>4810.774127</v>
      </c>
    </row>
    <row r="14" spans="1:27" ht="24" customHeight="1" thickBot="1">
      <c r="A14" s="62">
        <v>10</v>
      </c>
      <c r="B14" s="78" t="s">
        <v>41</v>
      </c>
      <c r="C14" s="79" t="s">
        <v>35</v>
      </c>
      <c r="D14" s="79">
        <v>3230</v>
      </c>
      <c r="E14" s="65">
        <f t="shared" si="10"/>
        <v>452.20000000000005</v>
      </c>
      <c r="F14" s="56">
        <v>0</v>
      </c>
      <c r="G14" s="85">
        <v>0</v>
      </c>
      <c r="H14" s="30">
        <v>0</v>
      </c>
      <c r="I14" s="31">
        <v>61</v>
      </c>
      <c r="J14" s="30">
        <v>60</v>
      </c>
      <c r="K14" s="31">
        <v>0</v>
      </c>
      <c r="L14" s="31">
        <v>319</v>
      </c>
      <c r="M14" s="53">
        <v>10</v>
      </c>
      <c r="N14" s="31">
        <v>10</v>
      </c>
      <c r="O14" s="49">
        <f t="shared" si="0"/>
        <v>48.449999999999996</v>
      </c>
      <c r="P14" s="49">
        <f t="shared" si="1"/>
        <v>9.044</v>
      </c>
      <c r="Q14" s="49">
        <f t="shared" si="2"/>
        <v>135.66</v>
      </c>
      <c r="R14" s="53">
        <f t="shared" si="3"/>
        <v>4335.353999999999</v>
      </c>
      <c r="S14" s="53">
        <v>400</v>
      </c>
      <c r="T14" s="53">
        <f t="shared" si="11"/>
        <v>108.38385</v>
      </c>
      <c r="U14" s="53">
        <f t="shared" si="12"/>
        <v>108.38385</v>
      </c>
      <c r="V14" s="54">
        <f t="shared" si="13"/>
        <v>4952.1217</v>
      </c>
      <c r="W14" s="69">
        <f t="shared" si="9"/>
        <v>5001.642917</v>
      </c>
      <c r="X14" s="49">
        <f t="shared" si="14"/>
        <v>216.7677</v>
      </c>
      <c r="Y14" s="52">
        <f>R14+S14+X14</f>
        <v>4952.1217</v>
      </c>
      <c r="Z14" s="45">
        <f t="shared" si="8"/>
        <v>5001.642917</v>
      </c>
      <c r="AA14" s="37"/>
    </row>
    <row r="15" spans="1:27" ht="28.5" customHeight="1" thickBot="1">
      <c r="A15" s="62">
        <v>11</v>
      </c>
      <c r="B15" s="78" t="s">
        <v>36</v>
      </c>
      <c r="C15" s="79" t="s">
        <v>28</v>
      </c>
      <c r="D15" s="84">
        <v>3020</v>
      </c>
      <c r="E15" s="65">
        <f t="shared" si="10"/>
        <v>422.80000000000007</v>
      </c>
      <c r="F15" s="56">
        <v>0</v>
      </c>
      <c r="G15" s="85">
        <v>0</v>
      </c>
      <c r="H15" s="30">
        <v>0</v>
      </c>
      <c r="I15" s="31">
        <v>61</v>
      </c>
      <c r="J15" s="30">
        <v>0</v>
      </c>
      <c r="K15" s="31">
        <v>0</v>
      </c>
      <c r="L15" s="31">
        <v>319</v>
      </c>
      <c r="M15" s="53">
        <v>10</v>
      </c>
      <c r="N15" s="31">
        <v>10</v>
      </c>
      <c r="O15" s="59">
        <f t="shared" si="0"/>
        <v>45.3</v>
      </c>
      <c r="P15" s="58">
        <f t="shared" si="1"/>
        <v>8.456000000000001</v>
      </c>
      <c r="Q15" s="58">
        <f t="shared" si="2"/>
        <v>126.84000000000002</v>
      </c>
      <c r="R15" s="53">
        <f t="shared" si="3"/>
        <v>4023.3960000000006</v>
      </c>
      <c r="S15" s="53">
        <v>400</v>
      </c>
      <c r="T15" s="53">
        <f t="shared" si="11"/>
        <v>100.58490000000002</v>
      </c>
      <c r="U15" s="53">
        <f t="shared" si="12"/>
        <v>100.58490000000002</v>
      </c>
      <c r="V15" s="54">
        <f t="shared" si="13"/>
        <v>4624.5658</v>
      </c>
      <c r="W15" s="69">
        <f t="shared" si="9"/>
        <v>4670.811458</v>
      </c>
      <c r="X15" s="49">
        <f t="shared" si="14"/>
        <v>201.16980000000004</v>
      </c>
      <c r="Y15" s="52">
        <f>R15+S15+X15</f>
        <v>4624.5658</v>
      </c>
      <c r="Z15" s="45">
        <f t="shared" si="8"/>
        <v>4670.811458</v>
      </c>
      <c r="AA15" s="37"/>
    </row>
    <row r="16" spans="1:27" ht="27.75" customHeight="1" thickBot="1">
      <c r="A16" s="62">
        <v>12</v>
      </c>
      <c r="B16" s="63" t="s">
        <v>57</v>
      </c>
      <c r="C16" s="64" t="s">
        <v>45</v>
      </c>
      <c r="D16" s="84">
        <v>3100</v>
      </c>
      <c r="E16" s="65">
        <f t="shared" si="10"/>
        <v>434.00000000000006</v>
      </c>
      <c r="F16" s="56">
        <v>0</v>
      </c>
      <c r="G16" s="85">
        <v>0</v>
      </c>
      <c r="H16" s="30">
        <v>0</v>
      </c>
      <c r="I16" s="31">
        <v>61</v>
      </c>
      <c r="J16" s="30">
        <v>0</v>
      </c>
      <c r="K16" s="31">
        <v>0</v>
      </c>
      <c r="L16" s="31">
        <v>319</v>
      </c>
      <c r="M16" s="53">
        <v>10</v>
      </c>
      <c r="N16" s="31">
        <v>10</v>
      </c>
      <c r="O16" s="59">
        <f t="shared" si="0"/>
        <v>46.5</v>
      </c>
      <c r="P16" s="58">
        <f t="shared" si="1"/>
        <v>8.680000000000001</v>
      </c>
      <c r="Q16" s="58">
        <f t="shared" si="2"/>
        <v>130.20000000000002</v>
      </c>
      <c r="R16" s="53">
        <f t="shared" si="3"/>
        <v>4119.38</v>
      </c>
      <c r="S16" s="53">
        <v>400</v>
      </c>
      <c r="T16" s="53">
        <f t="shared" si="11"/>
        <v>102.98450000000001</v>
      </c>
      <c r="U16" s="53">
        <f t="shared" si="12"/>
        <v>102.98450000000001</v>
      </c>
      <c r="V16" s="54">
        <f t="shared" si="13"/>
        <v>4725.348999999999</v>
      </c>
      <c r="W16" s="69">
        <f t="shared" si="9"/>
        <v>4772.602489999999</v>
      </c>
      <c r="X16" s="49">
        <f t="shared" si="14"/>
        <v>205.96900000000002</v>
      </c>
      <c r="Y16" s="52">
        <f>R16+S16+X16</f>
        <v>4725.349</v>
      </c>
      <c r="Z16" s="45">
        <f t="shared" si="8"/>
        <v>4772.60249</v>
      </c>
      <c r="AA16" s="37"/>
    </row>
    <row r="17" spans="1:27" ht="27.75" customHeight="1" thickBot="1">
      <c r="A17" s="62">
        <v>13</v>
      </c>
      <c r="B17" s="78" t="s">
        <v>27</v>
      </c>
      <c r="C17" s="79" t="s">
        <v>40</v>
      </c>
      <c r="D17" s="84">
        <v>2420</v>
      </c>
      <c r="E17" s="65">
        <f aca="true" t="shared" si="15" ref="E17:E23">D17*14%</f>
        <v>338.8</v>
      </c>
      <c r="F17" s="56">
        <v>0</v>
      </c>
      <c r="G17" s="85">
        <v>17</v>
      </c>
      <c r="H17" s="30">
        <v>0</v>
      </c>
      <c r="I17" s="31">
        <v>61</v>
      </c>
      <c r="J17" s="30">
        <v>0</v>
      </c>
      <c r="K17" s="31">
        <v>0</v>
      </c>
      <c r="L17" s="31">
        <v>319</v>
      </c>
      <c r="M17" s="53">
        <v>10</v>
      </c>
      <c r="N17" s="31">
        <v>10</v>
      </c>
      <c r="O17" s="59">
        <f t="shared" si="0"/>
        <v>36.3</v>
      </c>
      <c r="P17" s="58">
        <f t="shared" si="1"/>
        <v>6.776000000000001</v>
      </c>
      <c r="Q17" s="58">
        <f t="shared" si="2"/>
        <v>101.64</v>
      </c>
      <c r="R17" s="53">
        <f t="shared" si="3"/>
        <v>3320.516</v>
      </c>
      <c r="S17" s="53">
        <v>400</v>
      </c>
      <c r="T17" s="53">
        <f t="shared" si="11"/>
        <v>83.0129</v>
      </c>
      <c r="U17" s="53">
        <f t="shared" si="12"/>
        <v>83.0129</v>
      </c>
      <c r="V17" s="54">
        <f t="shared" si="13"/>
        <v>3886.5418000000004</v>
      </c>
      <c r="W17" s="69">
        <f t="shared" si="9"/>
        <v>3925.4072180000003</v>
      </c>
      <c r="X17" s="49">
        <f t="shared" si="14"/>
        <v>166.0258</v>
      </c>
      <c r="Y17" s="52">
        <f>R17+S17+X17</f>
        <v>3886.5418</v>
      </c>
      <c r="Z17" s="45">
        <f t="shared" si="8"/>
        <v>3925.407218</v>
      </c>
      <c r="AA17" s="37"/>
    </row>
    <row r="18" spans="1:27" ht="27.75" customHeight="1" thickBot="1">
      <c r="A18" s="62">
        <v>14</v>
      </c>
      <c r="B18" s="78" t="s">
        <v>55</v>
      </c>
      <c r="C18" s="79" t="s">
        <v>56</v>
      </c>
      <c r="D18" s="84">
        <v>1660</v>
      </c>
      <c r="E18" s="66">
        <f t="shared" si="15"/>
        <v>232.40000000000003</v>
      </c>
      <c r="F18" s="56">
        <v>0</v>
      </c>
      <c r="G18" s="86">
        <v>0</v>
      </c>
      <c r="H18" s="66">
        <v>0</v>
      </c>
      <c r="I18" s="31">
        <v>61</v>
      </c>
      <c r="J18" s="66">
        <v>0</v>
      </c>
      <c r="K18" s="49">
        <v>0</v>
      </c>
      <c r="L18" s="31">
        <v>319</v>
      </c>
      <c r="M18" s="53">
        <v>10</v>
      </c>
      <c r="N18" s="49">
        <v>10</v>
      </c>
      <c r="O18" s="73">
        <f aca="true" t="shared" si="16" ref="O18:O23">D18*1.5%</f>
        <v>24.9</v>
      </c>
      <c r="P18" s="74">
        <f aca="true" t="shared" si="17" ref="P18:P23">E18*2%</f>
        <v>4.648000000000001</v>
      </c>
      <c r="Q18" s="74">
        <f aca="true" t="shared" si="18" ref="Q18:Q23">E18*30%</f>
        <v>69.72000000000001</v>
      </c>
      <c r="R18" s="53">
        <f aca="true" t="shared" si="19" ref="R18:R23">SUM(D18:Q18)</f>
        <v>2391.668</v>
      </c>
      <c r="S18" s="57">
        <v>400</v>
      </c>
      <c r="T18" s="53">
        <f t="shared" si="11"/>
        <v>59.791700000000006</v>
      </c>
      <c r="U18" s="53">
        <f t="shared" si="12"/>
        <v>59.791700000000006</v>
      </c>
      <c r="V18" s="54">
        <f t="shared" si="13"/>
        <v>2911.2514000000006</v>
      </c>
      <c r="W18" s="69">
        <f t="shared" si="9"/>
        <v>2940.3639140000005</v>
      </c>
      <c r="X18" s="49">
        <f t="shared" si="14"/>
        <v>119.58340000000001</v>
      </c>
      <c r="Y18" s="52">
        <f>R18+S18+X18</f>
        <v>2911.2514</v>
      </c>
      <c r="Z18" s="45">
        <f t="shared" si="8"/>
        <v>2940.363914</v>
      </c>
      <c r="AA18" s="37"/>
    </row>
    <row r="19" spans="1:27" s="71" customFormat="1" ht="30.75" customHeight="1" thickBot="1">
      <c r="A19" s="62">
        <v>15</v>
      </c>
      <c r="B19" s="78" t="s">
        <v>61</v>
      </c>
      <c r="C19" s="79" t="s">
        <v>46</v>
      </c>
      <c r="D19" s="79">
        <v>1740</v>
      </c>
      <c r="E19" s="66">
        <f t="shared" si="15"/>
        <v>243.60000000000002</v>
      </c>
      <c r="F19" s="56">
        <v>0</v>
      </c>
      <c r="G19" s="86">
        <v>0</v>
      </c>
      <c r="H19" s="66">
        <v>0</v>
      </c>
      <c r="I19" s="31">
        <v>61</v>
      </c>
      <c r="J19" s="66">
        <v>0</v>
      </c>
      <c r="K19" s="49">
        <v>0</v>
      </c>
      <c r="L19" s="31">
        <v>319</v>
      </c>
      <c r="M19" s="53">
        <v>10</v>
      </c>
      <c r="N19" s="49">
        <v>10</v>
      </c>
      <c r="O19" s="49">
        <f t="shared" si="16"/>
        <v>26.099999999999998</v>
      </c>
      <c r="P19" s="49">
        <f t="shared" si="17"/>
        <v>4.872000000000001</v>
      </c>
      <c r="Q19" s="49">
        <f t="shared" si="18"/>
        <v>73.08</v>
      </c>
      <c r="R19" s="53">
        <f t="shared" si="19"/>
        <v>2487.6519999999996</v>
      </c>
      <c r="S19" s="53">
        <v>400</v>
      </c>
      <c r="T19" s="53">
        <f t="shared" si="11"/>
        <v>62.19129999999999</v>
      </c>
      <c r="U19" s="53">
        <f t="shared" si="12"/>
        <v>62.19129999999999</v>
      </c>
      <c r="V19" s="54">
        <f t="shared" si="13"/>
        <v>3012.0345999999995</v>
      </c>
      <c r="W19" s="69">
        <f t="shared" si="9"/>
        <v>3042.1549459999997</v>
      </c>
      <c r="X19" s="49">
        <f t="shared" si="14"/>
        <v>124.38259999999998</v>
      </c>
      <c r="Y19" s="52">
        <f>R19+S19+X19</f>
        <v>3012.0345999999995</v>
      </c>
      <c r="Z19" s="45">
        <f t="shared" si="8"/>
        <v>3042.1549459999997</v>
      </c>
      <c r="AA19" s="75"/>
    </row>
    <row r="20" spans="1:26" s="71" customFormat="1" ht="30" customHeight="1" thickBot="1">
      <c r="A20" s="62">
        <v>16</v>
      </c>
      <c r="B20" s="78" t="s">
        <v>34</v>
      </c>
      <c r="C20" s="79" t="s">
        <v>33</v>
      </c>
      <c r="D20" s="79">
        <v>1600</v>
      </c>
      <c r="E20" s="65">
        <f t="shared" si="15"/>
        <v>224.00000000000003</v>
      </c>
      <c r="F20" s="56">
        <v>0</v>
      </c>
      <c r="G20" s="85">
        <v>17</v>
      </c>
      <c r="H20" s="30">
        <v>0</v>
      </c>
      <c r="I20" s="31">
        <v>61</v>
      </c>
      <c r="J20" s="30">
        <v>0</v>
      </c>
      <c r="K20" s="31">
        <v>0</v>
      </c>
      <c r="L20" s="31">
        <v>319</v>
      </c>
      <c r="M20" s="53">
        <v>10</v>
      </c>
      <c r="N20" s="31">
        <v>10</v>
      </c>
      <c r="O20" s="49">
        <f t="shared" si="16"/>
        <v>24</v>
      </c>
      <c r="P20" s="49">
        <f t="shared" si="17"/>
        <v>4.48</v>
      </c>
      <c r="Q20" s="49">
        <f t="shared" si="18"/>
        <v>67.2</v>
      </c>
      <c r="R20" s="53">
        <f t="shared" si="19"/>
        <v>2336.68</v>
      </c>
      <c r="S20" s="53">
        <v>400</v>
      </c>
      <c r="T20" s="53">
        <f t="shared" si="11"/>
        <v>58.417</v>
      </c>
      <c r="U20" s="53">
        <f t="shared" si="12"/>
        <v>58.417</v>
      </c>
      <c r="V20" s="54">
        <f t="shared" si="13"/>
        <v>2853.5139999999997</v>
      </c>
      <c r="W20" s="69">
        <f t="shared" si="9"/>
        <v>2882.0491399999996</v>
      </c>
      <c r="X20" s="49">
        <f t="shared" si="14"/>
        <v>116.834</v>
      </c>
      <c r="Y20" s="52">
        <f>R20+S20+X20</f>
        <v>2853.5139999999997</v>
      </c>
      <c r="Z20" s="45">
        <f t="shared" si="8"/>
        <v>2882.0491399999996</v>
      </c>
    </row>
    <row r="21" spans="1:26" ht="30" customHeight="1" thickBot="1">
      <c r="A21" s="62">
        <v>17</v>
      </c>
      <c r="B21" s="81" t="s">
        <v>43</v>
      </c>
      <c r="C21" s="82" t="s">
        <v>42</v>
      </c>
      <c r="D21" s="84">
        <v>1410</v>
      </c>
      <c r="E21" s="66">
        <f t="shared" si="15"/>
        <v>197.4</v>
      </c>
      <c r="F21" s="67">
        <v>0</v>
      </c>
      <c r="G21" s="66">
        <v>0</v>
      </c>
      <c r="H21" s="66">
        <v>0</v>
      </c>
      <c r="I21" s="31">
        <v>61</v>
      </c>
      <c r="J21" s="66">
        <v>0</v>
      </c>
      <c r="K21" s="49">
        <v>0</v>
      </c>
      <c r="L21" s="31">
        <v>319</v>
      </c>
      <c r="M21" s="49">
        <v>10</v>
      </c>
      <c r="N21" s="49">
        <v>10</v>
      </c>
      <c r="O21" s="49">
        <f t="shared" si="16"/>
        <v>21.15</v>
      </c>
      <c r="P21" s="49">
        <f t="shared" si="17"/>
        <v>3.9480000000000004</v>
      </c>
      <c r="Q21" s="49">
        <f t="shared" si="18"/>
        <v>59.22</v>
      </c>
      <c r="R21" s="49">
        <f t="shared" si="19"/>
        <v>2091.7180000000003</v>
      </c>
      <c r="S21" s="68">
        <v>400</v>
      </c>
      <c r="T21" s="68">
        <f t="shared" si="11"/>
        <v>52.29295000000001</v>
      </c>
      <c r="U21" s="68">
        <f t="shared" si="12"/>
        <v>52.29295000000001</v>
      </c>
      <c r="V21" s="69">
        <f t="shared" si="13"/>
        <v>2596.3039000000003</v>
      </c>
      <c r="W21" s="69">
        <f t="shared" si="9"/>
        <v>2622.2669390000005</v>
      </c>
      <c r="X21" s="68">
        <f t="shared" si="14"/>
        <v>104.58590000000002</v>
      </c>
      <c r="Y21" s="46">
        <f>R21+S21+X21</f>
        <v>2596.3039000000003</v>
      </c>
      <c r="Z21" s="45">
        <f>Y21*101%</f>
        <v>2622.2669390000005</v>
      </c>
    </row>
    <row r="22" spans="1:27" s="71" customFormat="1" ht="28.5" customHeight="1">
      <c r="A22" s="62">
        <v>18</v>
      </c>
      <c r="B22" s="87" t="s">
        <v>60</v>
      </c>
      <c r="C22" s="88" t="s">
        <v>51</v>
      </c>
      <c r="D22" s="80">
        <v>2880</v>
      </c>
      <c r="E22" s="89">
        <f t="shared" si="15"/>
        <v>403.20000000000005</v>
      </c>
      <c r="F22" s="90">
        <v>0</v>
      </c>
      <c r="G22" s="91">
        <v>0</v>
      </c>
      <c r="H22" s="91">
        <v>0</v>
      </c>
      <c r="I22" s="32">
        <v>61</v>
      </c>
      <c r="J22" s="32">
        <v>0</v>
      </c>
      <c r="K22" s="32">
        <v>0</v>
      </c>
      <c r="L22" s="32">
        <v>319</v>
      </c>
      <c r="M22" s="32">
        <v>10</v>
      </c>
      <c r="N22" s="32">
        <v>10</v>
      </c>
      <c r="O22" s="32">
        <f t="shared" si="16"/>
        <v>43.199999999999996</v>
      </c>
      <c r="P22" s="32">
        <f t="shared" si="17"/>
        <v>8.064000000000002</v>
      </c>
      <c r="Q22" s="32">
        <f t="shared" si="18"/>
        <v>120.96000000000001</v>
      </c>
      <c r="R22" s="32">
        <f t="shared" si="19"/>
        <v>3855.4239999999995</v>
      </c>
      <c r="S22" s="32">
        <v>400</v>
      </c>
      <c r="T22" s="43">
        <f t="shared" si="11"/>
        <v>96.3856</v>
      </c>
      <c r="U22" s="43">
        <f t="shared" si="12"/>
        <v>96.3856</v>
      </c>
      <c r="V22" s="44">
        <f t="shared" si="13"/>
        <v>4448.195199999998</v>
      </c>
      <c r="W22" s="69">
        <f t="shared" si="9"/>
        <v>4492.677151999998</v>
      </c>
      <c r="X22" s="32">
        <f t="shared" si="14"/>
        <v>192.7712</v>
      </c>
      <c r="Y22" s="92">
        <f>R22+S22+X22</f>
        <v>4448.195199999999</v>
      </c>
      <c r="Z22" s="45">
        <f>Y22*101%</f>
        <v>4492.677151999999</v>
      </c>
      <c r="AA22" s="70"/>
    </row>
    <row r="23" spans="1:27" s="71" customFormat="1" ht="25.5" customHeight="1">
      <c r="A23" s="62">
        <v>18</v>
      </c>
      <c r="B23" s="93" t="s">
        <v>48</v>
      </c>
      <c r="C23" s="83" t="s">
        <v>51</v>
      </c>
      <c r="D23" s="64">
        <v>2880</v>
      </c>
      <c r="E23" s="65">
        <f t="shared" si="15"/>
        <v>403.20000000000005</v>
      </c>
      <c r="F23" s="55">
        <v>0</v>
      </c>
      <c r="G23" s="30">
        <v>0</v>
      </c>
      <c r="H23" s="30">
        <v>0</v>
      </c>
      <c r="I23" s="31">
        <v>61</v>
      </c>
      <c r="J23" s="31">
        <v>0</v>
      </c>
      <c r="K23" s="31">
        <v>0</v>
      </c>
      <c r="L23" s="31">
        <v>319</v>
      </c>
      <c r="M23" s="31">
        <v>10</v>
      </c>
      <c r="N23" s="31">
        <v>10</v>
      </c>
      <c r="O23" s="31">
        <f t="shared" si="16"/>
        <v>43.199999999999996</v>
      </c>
      <c r="P23" s="31">
        <f t="shared" si="17"/>
        <v>8.064000000000002</v>
      </c>
      <c r="Q23" s="31">
        <f t="shared" si="18"/>
        <v>120.96000000000001</v>
      </c>
      <c r="R23" s="31">
        <f t="shared" si="19"/>
        <v>3855.4239999999995</v>
      </c>
      <c r="S23" s="31">
        <v>400</v>
      </c>
      <c r="T23" s="94">
        <f t="shared" si="11"/>
        <v>96.3856</v>
      </c>
      <c r="U23" s="94">
        <f t="shared" si="12"/>
        <v>96.3856</v>
      </c>
      <c r="V23" s="40">
        <f t="shared" si="13"/>
        <v>4448.195199999998</v>
      </c>
      <c r="W23" s="69">
        <f t="shared" si="9"/>
        <v>4492.677151999998</v>
      </c>
      <c r="X23" s="31">
        <f t="shared" si="14"/>
        <v>192.7712</v>
      </c>
      <c r="Y23" s="46">
        <f>R23+S23+X23</f>
        <v>4448.195199999999</v>
      </c>
      <c r="Z23" s="95">
        <f>Y23*101%</f>
        <v>4492.677151999999</v>
      </c>
      <c r="AA23" s="70"/>
    </row>
    <row r="24" spans="1:5" ht="23.25" customHeight="1">
      <c r="A24" s="13" t="s">
        <v>26</v>
      </c>
      <c r="E24" s="29"/>
    </row>
    <row r="25" ht="15.75">
      <c r="E25" s="29"/>
    </row>
    <row r="26" ht="5.25" customHeight="1">
      <c r="E26" s="29"/>
    </row>
    <row r="27" ht="15.75" hidden="1">
      <c r="E27" s="29"/>
    </row>
    <row r="28" ht="15.75">
      <c r="E28" s="29"/>
    </row>
    <row r="29" ht="15.75">
      <c r="E29" s="29"/>
    </row>
  </sheetData>
  <sheetProtection/>
  <printOptions/>
  <pageMargins left="0.34" right="0.15748031496063" top="0.393700787401575" bottom="0.984251968503937" header="0.511811023622047" footer="0.511811023622047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MKT 37</cp:lastModifiedBy>
  <cp:lastPrinted>2020-10-19T06:14:20Z</cp:lastPrinted>
  <dcterms:created xsi:type="dcterms:W3CDTF">1996-10-14T23:33:28Z</dcterms:created>
  <dcterms:modified xsi:type="dcterms:W3CDTF">2021-05-04T09:27:44Z</dcterms:modified>
  <cp:category/>
  <cp:version/>
  <cp:contentType/>
  <cp:contentStatus/>
</cp:coreProperties>
</file>